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Jesus/Desktop/Transparencia 2020/TRANSPARENCIA 2020/PUNTO 5. RETRIBUCIONES/PUNTO 5. RETRIBUCIONES FUCAS/"/>
    </mc:Choice>
  </mc:AlternateContent>
  <xr:revisionPtr revIDLastSave="0" documentId="8_{738917A3-5E32-6F48-89D3-979007496CC2}" xr6:coauthVersionLast="45" xr6:coauthVersionMax="45" xr10:uidLastSave="{00000000-0000-0000-0000-000000000000}"/>
  <bookViews>
    <workbookView xWindow="0" yWindow="460" windowWidth="29040" windowHeight="17640" tabRatio="500" xr2:uid="{00000000-000D-0000-FFFF-FFFF00000000}"/>
  </bookViews>
  <sheets>
    <sheet name="EVOLUCIÓN (2016-2020)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1" l="1"/>
  <c r="G23" i="1"/>
  <c r="G22" i="1"/>
  <c r="D22" i="1"/>
  <c r="B22" i="1"/>
  <c r="G19" i="1"/>
  <c r="G18" i="1"/>
  <c r="D18" i="1"/>
  <c r="B18" i="1"/>
  <c r="G16" i="1"/>
  <c r="G14" i="1"/>
  <c r="D14" i="1"/>
  <c r="C14" i="1"/>
  <c r="B14" i="1"/>
  <c r="G13" i="1"/>
  <c r="D13" i="1"/>
  <c r="C13" i="1"/>
  <c r="B13" i="1"/>
  <c r="F12" i="1"/>
  <c r="E12" i="1"/>
  <c r="F10" i="1"/>
  <c r="G10" i="1" s="1"/>
  <c r="D10" i="1"/>
  <c r="C10" i="1"/>
  <c r="B10" i="1"/>
  <c r="F9" i="1"/>
  <c r="G9" i="1" s="1"/>
  <c r="D9" i="1"/>
  <c r="C9" i="1"/>
  <c r="B9" i="1"/>
  <c r="G8" i="1"/>
  <c r="D8" i="1"/>
  <c r="D7" i="1" s="1"/>
  <c r="D25" i="1" s="1"/>
  <c r="B8" i="1"/>
  <c r="E7" i="1"/>
  <c r="E25" i="1" s="1"/>
  <c r="B12" i="1" l="1"/>
  <c r="C12" i="1"/>
  <c r="B7" i="1"/>
  <c r="B25" i="1" s="1"/>
  <c r="C7" i="1"/>
  <c r="C25" i="1" s="1"/>
  <c r="G12" i="1"/>
  <c r="D12" i="1"/>
  <c r="F7" i="1"/>
  <c r="G7" i="1" l="1"/>
  <c r="F25" i="1"/>
  <c r="G25" i="1" s="1"/>
</calcChain>
</file>

<file path=xl/sharedStrings.xml><?xml version="1.0" encoding="utf-8"?>
<sst xmlns="http://schemas.openxmlformats.org/spreadsheetml/2006/main" count="24" uniqueCount="19">
  <si>
    <t>Concepto</t>
  </si>
  <si>
    <t>Año</t>
  </si>
  <si>
    <t>Tasa de variación</t>
  </si>
  <si>
    <t xml:space="preserve"> ((n)- (n-1)) / (n-1) x 100</t>
  </si>
  <si>
    <t>(1) Sueldos y Salarios</t>
  </si>
  <si>
    <t>- Estructura</t>
  </si>
  <si>
    <t>- Encargos</t>
  </si>
  <si>
    <t>- Aportaciones Dinerarias y Subv.</t>
  </si>
  <si>
    <t>(2) Sueldos y Salarios</t>
  </si>
  <si>
    <t>- Consolidable</t>
  </si>
  <si>
    <t>- No Consolidable</t>
  </si>
  <si>
    <t xml:space="preserve">(3) Plantilla media </t>
  </si>
  <si>
    <t>Hombres</t>
  </si>
  <si>
    <t xml:space="preserve">     Temporales</t>
  </si>
  <si>
    <t xml:space="preserve">     Fijos</t>
  </si>
  <si>
    <t>Mujeres</t>
  </si>
  <si>
    <t xml:space="preserve">     Fijas</t>
  </si>
  <si>
    <t>Sueldo medio de personal (1)/(3)</t>
  </si>
  <si>
    <t>5.1.2. EVOLUCIÓN EN LOS CINCO ÚLTIMOS EJERCICIOS DEL GASTO DE PERSONAL, LA PLANTILLA MEDIA Y EL SUELDO MEDIO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</si>
</sst>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4" fillId="0" borderId="1" xfId="0" applyFont="1" applyBorder="1"/>
    <xf numFmtId="164" fontId="4" fillId="0" borderId="3" xfId="0" applyNumberFormat="1" applyFont="1" applyBorder="1"/>
    <xf numFmtId="165" fontId="4" fillId="0" borderId="3" xfId="0" applyNumberFormat="1" applyFont="1" applyBorder="1"/>
    <xf numFmtId="49" fontId="4" fillId="0" borderId="4" xfId="0" applyNumberFormat="1" applyFont="1" applyBorder="1" applyAlignment="1">
      <alignment horizontal="left" indent="2"/>
    </xf>
    <xf numFmtId="165" fontId="4" fillId="0" borderId="3" xfId="0" applyNumberFormat="1" applyFont="1" applyBorder="1" applyAlignment="1">
      <alignment horizontal="right"/>
    </xf>
    <xf numFmtId="0" fontId="4" fillId="0" borderId="3" xfId="0" applyFont="1" applyBorder="1"/>
    <xf numFmtId="2" fontId="4" fillId="0" borderId="3" xfId="0" applyNumberFormat="1" applyFont="1" applyBorder="1"/>
    <xf numFmtId="0" fontId="4" fillId="0" borderId="4" xfId="0" applyFont="1" applyBorder="1"/>
    <xf numFmtId="0" fontId="4" fillId="0" borderId="2" xfId="0" applyFont="1" applyBorder="1"/>
    <xf numFmtId="0" fontId="3" fillId="0" borderId="3" xfId="0" applyFont="1" applyBorder="1"/>
    <xf numFmtId="164" fontId="3" fillId="0" borderId="3" xfId="0" applyNumberFormat="1" applyFont="1" applyBorder="1"/>
    <xf numFmtId="165" fontId="3" fillId="0" borderId="3" xfId="0" applyNumberFormat="1" applyFont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18%20ARCHIVO%20GENERAL%20Y%20A&#209;OS%20ANTERIORES/CUENTAS%20ANUALES/CUENTAS%20ANUALES%202018/FICHEROS%20VARIOS%20PARA%20IEF/CUADRANTE%20POR%20CENTRO%20DICIEMBRE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18%20ARCHIVO%20GENERAL%20Y%20A&#209;OS%20ANTERIORES/CUENTAS%20ANUALES/CUENTAS%20ANUALES%202018/FICHEROS%20VARIOS%20PARA%20IEF/CUADRANTE%20POR%20CENTRO%20DICIEMBRE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18%20ARCHIVO%20GENERAL%20Y%20A&#209;OS%20ANTERIORES/MASA%20SALARIAL/MASA%20SALARIAL%202016/MASA%20SALARIAL%20DICIEMBRE%202016/MASA%20SALARIAL%20%20FCSF%202016%20DICIEMBRE%20Noelia%20a%2016.03.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18%20ARCHIVO%20GENERAL%20Y%20A&#209;OS%20ANTERIORES/MASA%20SALARIAL/MASA%20SALARIAL%202017/MASA%20SALARIAL%20%20DICIEMBRE%202017/MASA%20SALARIAL%20%20FCSF%20DICIEMBRE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2019%20ARCHIVO%20GENERAL/CUENTAS%20ANUALES/MASA%20SALARIAL%20%20FCSF%20DE%20DICIEMBRE%202018%20para%20trabaj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</sheetNames>
    <sheetDataSet>
      <sheetData sheetId="0" refreshError="1">
        <row r="5">
          <cell r="B5">
            <v>129820.20000000001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</sheetNames>
    <sheetDataSet>
      <sheetData sheetId="0" refreshError="1">
        <row r="5">
          <cell r="B5">
            <v>133100.83000000002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"/>
      <sheetName val="ANEXO I"/>
      <sheetName val="ANEXO II"/>
      <sheetName val="ANEXO III"/>
      <sheetName val="ANEXO IV"/>
      <sheetName val="G50"/>
    </sheetNames>
    <sheetDataSet>
      <sheetData sheetId="0"/>
      <sheetData sheetId="1">
        <row r="5">
          <cell r="AK5">
            <v>40334.019999999997</v>
          </cell>
        </row>
        <row r="6">
          <cell r="AK6">
            <v>29431.640000000007</v>
          </cell>
        </row>
        <row r="7">
          <cell r="AK7">
            <v>18445.599999999999</v>
          </cell>
        </row>
        <row r="8">
          <cell r="AK8">
            <v>19354.89</v>
          </cell>
        </row>
        <row r="9">
          <cell r="AK9">
            <v>26861.239999999998</v>
          </cell>
        </row>
        <row r="10">
          <cell r="AK10">
            <v>20151.600000000002</v>
          </cell>
        </row>
        <row r="11">
          <cell r="AK11">
            <v>30207.279999999999</v>
          </cell>
        </row>
        <row r="12">
          <cell r="AK12">
            <v>20644.310000000001</v>
          </cell>
        </row>
        <row r="13">
          <cell r="AK13">
            <v>5834.9600000000009</v>
          </cell>
        </row>
        <row r="14">
          <cell r="AK14">
            <v>7883.1499999999987</v>
          </cell>
        </row>
        <row r="15">
          <cell r="AK15">
            <v>7058.64</v>
          </cell>
        </row>
        <row r="16">
          <cell r="AK16">
            <v>8639.1999999999989</v>
          </cell>
        </row>
        <row r="17">
          <cell r="AK17">
            <v>21541.550000000003</v>
          </cell>
        </row>
        <row r="18">
          <cell r="AK18">
            <v>22248.1</v>
          </cell>
        </row>
        <row r="19">
          <cell r="AK19">
            <v>16344.859999999999</v>
          </cell>
        </row>
        <row r="20">
          <cell r="AK20">
            <v>19207.100000000002</v>
          </cell>
        </row>
        <row r="21">
          <cell r="AK21">
            <v>19550.47</v>
          </cell>
        </row>
        <row r="22">
          <cell r="AK22">
            <v>19870.209999999995</v>
          </cell>
        </row>
        <row r="23">
          <cell r="AK23">
            <v>21141.770000000004</v>
          </cell>
        </row>
        <row r="24">
          <cell r="AK24">
            <v>18329.199999999997</v>
          </cell>
        </row>
        <row r="25">
          <cell r="AK25">
            <v>19984.710000000003</v>
          </cell>
        </row>
        <row r="26">
          <cell r="AK26">
            <v>13326.48</v>
          </cell>
        </row>
        <row r="27">
          <cell r="AK27">
            <v>14164.630000000001</v>
          </cell>
        </row>
        <row r="28">
          <cell r="AK28">
            <v>25309.449999999997</v>
          </cell>
        </row>
        <row r="29">
          <cell r="AK29">
            <v>16584.889999999996</v>
          </cell>
        </row>
        <row r="30">
          <cell r="AK30">
            <v>20623.340000000004</v>
          </cell>
        </row>
        <row r="31">
          <cell r="AK31">
            <v>12474</v>
          </cell>
        </row>
        <row r="32">
          <cell r="AK32">
            <v>17198.530000000002</v>
          </cell>
        </row>
        <row r="33">
          <cell r="AK33">
            <v>18588.349999999999</v>
          </cell>
        </row>
        <row r="34">
          <cell r="AK34">
            <v>12877.550000000001</v>
          </cell>
        </row>
        <row r="35">
          <cell r="AK35">
            <v>2129.6799999999998</v>
          </cell>
        </row>
        <row r="36">
          <cell r="AK36">
            <v>14145.480000000001</v>
          </cell>
        </row>
        <row r="37">
          <cell r="AK37">
            <v>3774.01</v>
          </cell>
        </row>
        <row r="38">
          <cell r="AK38">
            <v>4276.4400000000005</v>
          </cell>
        </row>
        <row r="39">
          <cell r="AK39">
            <v>2644.0199999999995</v>
          </cell>
        </row>
        <row r="40">
          <cell r="AK40">
            <v>9382.61</v>
          </cell>
        </row>
        <row r="41">
          <cell r="AK41">
            <v>10577.58</v>
          </cell>
        </row>
        <row r="42">
          <cell r="AK42">
            <v>8610.75</v>
          </cell>
        </row>
        <row r="43">
          <cell r="AK43">
            <v>2940.73</v>
          </cell>
        </row>
        <row r="44">
          <cell r="AK44">
            <v>2940.73</v>
          </cell>
        </row>
        <row r="45">
          <cell r="AK45">
            <v>20082.080000000002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"/>
      <sheetName val="ANEXO I"/>
      <sheetName val="ANEXO II"/>
      <sheetName val="ANEXO III"/>
      <sheetName val="ANEXO IV"/>
      <sheetName val="G50"/>
    </sheetNames>
    <sheetDataSet>
      <sheetData sheetId="0"/>
      <sheetData sheetId="1">
        <row r="5">
          <cell r="AK5">
            <v>39866.199999999997</v>
          </cell>
        </row>
        <row r="6">
          <cell r="AK6">
            <v>27050.160000000003</v>
          </cell>
        </row>
        <row r="7">
          <cell r="AK7">
            <v>18223.89</v>
          </cell>
        </row>
        <row r="8">
          <cell r="AK8">
            <v>18952.53</v>
          </cell>
        </row>
        <row r="9">
          <cell r="AK9">
            <v>28101.149999999998</v>
          </cell>
        </row>
        <row r="10">
          <cell r="AK10">
            <v>19833.660000000003</v>
          </cell>
        </row>
        <row r="11">
          <cell r="AK11">
            <v>29717.310000000005</v>
          </cell>
        </row>
        <row r="12">
          <cell r="AK12">
            <v>20785.149999999998</v>
          </cell>
        </row>
        <row r="13">
          <cell r="AK13">
            <v>20310.839999999997</v>
          </cell>
        </row>
        <row r="14">
          <cell r="AK14">
            <v>6843.9099999999989</v>
          </cell>
        </row>
        <row r="15">
          <cell r="AK15">
            <v>8725.6400000000012</v>
          </cell>
        </row>
        <row r="16">
          <cell r="AK16">
            <v>20572.04</v>
          </cell>
        </row>
        <row r="17">
          <cell r="AK17">
            <v>20044.739999999998</v>
          </cell>
        </row>
        <row r="18">
          <cell r="AK18">
            <v>4264.87</v>
          </cell>
        </row>
        <row r="19">
          <cell r="AK19">
            <v>19191.900000000001</v>
          </cell>
        </row>
        <row r="20">
          <cell r="AK20">
            <v>19191.899999999998</v>
          </cell>
        </row>
        <row r="21">
          <cell r="AK21">
            <v>19191.89</v>
          </cell>
        </row>
        <row r="22">
          <cell r="AK22">
            <v>23606.04</v>
          </cell>
        </row>
        <row r="23">
          <cell r="AK23">
            <v>17525.43</v>
          </cell>
        </row>
        <row r="24">
          <cell r="AK24">
            <v>19191.900000000001</v>
          </cell>
        </row>
        <row r="25">
          <cell r="AK25">
            <v>4677.66</v>
          </cell>
        </row>
        <row r="26">
          <cell r="AK26">
            <v>16396.539999999997</v>
          </cell>
        </row>
        <row r="27">
          <cell r="AK27">
            <v>20459.71</v>
          </cell>
        </row>
        <row r="28">
          <cell r="AK28">
            <v>12598.74</v>
          </cell>
        </row>
        <row r="29">
          <cell r="AK29">
            <v>17217.589999999997</v>
          </cell>
        </row>
        <row r="30">
          <cell r="AK30">
            <v>17651.39</v>
          </cell>
        </row>
        <row r="31">
          <cell r="AK31">
            <v>16185.510000000002</v>
          </cell>
        </row>
        <row r="32">
          <cell r="AK32">
            <v>14209.549999999997</v>
          </cell>
        </row>
        <row r="33">
          <cell r="AK33">
            <v>2725</v>
          </cell>
        </row>
        <row r="34">
          <cell r="AK34">
            <v>6344.63</v>
          </cell>
        </row>
        <row r="35">
          <cell r="AK35">
            <v>5783.8399999999992</v>
          </cell>
        </row>
        <row r="36">
          <cell r="AK36">
            <v>4749.7999999999993</v>
          </cell>
        </row>
        <row r="37">
          <cell r="AK37">
            <v>4179.63</v>
          </cell>
        </row>
        <row r="38">
          <cell r="AK38">
            <v>2616.1999999999998</v>
          </cell>
        </row>
        <row r="39">
          <cell r="AK39">
            <v>5724.33</v>
          </cell>
        </row>
        <row r="40">
          <cell r="AK40">
            <v>117.93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ON"/>
      <sheetName val="ANEXO I"/>
      <sheetName val="ANEXO II"/>
      <sheetName val="ANEXO III"/>
      <sheetName val="ANEXO IV"/>
      <sheetName val="G50"/>
    </sheetNames>
    <sheetDataSet>
      <sheetData sheetId="0" refreshError="1"/>
      <sheetData sheetId="1" refreshError="1">
        <row r="5">
          <cell r="AK5">
            <v>40464.18</v>
          </cell>
        </row>
        <row r="6">
          <cell r="AK6">
            <v>25382.639999999999</v>
          </cell>
        </row>
        <row r="7">
          <cell r="AK7">
            <v>18541.37</v>
          </cell>
        </row>
        <row r="8">
          <cell r="AK8">
            <v>19726.669999999998</v>
          </cell>
        </row>
        <row r="9">
          <cell r="AK9">
            <v>13749.43</v>
          </cell>
        </row>
        <row r="10">
          <cell r="AK10">
            <v>21869.07</v>
          </cell>
        </row>
        <row r="11">
          <cell r="AK11">
            <v>30163.03</v>
          </cell>
        </row>
        <row r="12">
          <cell r="AK12">
            <v>21098.99</v>
          </cell>
        </row>
        <row r="13">
          <cell r="AK13">
            <v>11124.77</v>
          </cell>
        </row>
        <row r="14">
          <cell r="AK14">
            <v>8650.44</v>
          </cell>
        </row>
        <row r="15">
          <cell r="AK15">
            <v>20895.46</v>
          </cell>
        </row>
        <row r="16">
          <cell r="AK16">
            <v>19909.469999999998</v>
          </cell>
        </row>
        <row r="18">
          <cell r="AK18">
            <v>19909.469999999998</v>
          </cell>
        </row>
        <row r="19">
          <cell r="AK19">
            <v>19909.47</v>
          </cell>
        </row>
        <row r="20">
          <cell r="AK20">
            <v>19909.469999999998</v>
          </cell>
        </row>
        <row r="21">
          <cell r="AK21">
            <v>23923.829999999994</v>
          </cell>
        </row>
        <row r="22">
          <cell r="AK22">
            <v>20052.2</v>
          </cell>
        </row>
        <row r="23">
          <cell r="AK23">
            <v>19909.469999999998</v>
          </cell>
        </row>
        <row r="25">
          <cell r="AK25">
            <v>16969.929999999997</v>
          </cell>
        </row>
        <row r="26">
          <cell r="AK26">
            <v>20576.55</v>
          </cell>
        </row>
        <row r="27">
          <cell r="AK27">
            <v>12787.73</v>
          </cell>
        </row>
        <row r="28">
          <cell r="AK28">
            <v>16179.069999999996</v>
          </cell>
        </row>
        <row r="29">
          <cell r="AK29">
            <v>21004.33</v>
          </cell>
        </row>
        <row r="30">
          <cell r="AK30">
            <v>19451.030000000002</v>
          </cell>
        </row>
        <row r="31">
          <cell r="AK31">
            <v>2069.94</v>
          </cell>
        </row>
        <row r="32">
          <cell r="AK32">
            <v>12781.379999999997</v>
          </cell>
        </row>
        <row r="33">
          <cell r="AK33">
            <v>11849.6</v>
          </cell>
        </row>
        <row r="34">
          <cell r="AK34">
            <v>18496.82</v>
          </cell>
        </row>
        <row r="35">
          <cell r="AK35">
            <v>26248.620000000006</v>
          </cell>
        </row>
        <row r="36">
          <cell r="AK36">
            <v>16779.229999999996</v>
          </cell>
        </row>
        <row r="37">
          <cell r="AK37">
            <v>16002.67</v>
          </cell>
        </row>
        <row r="38">
          <cell r="AK38">
            <v>16002.67</v>
          </cell>
        </row>
        <row r="39">
          <cell r="AK39">
            <v>8065.88</v>
          </cell>
        </row>
        <row r="40">
          <cell r="AK40">
            <v>10057.48</v>
          </cell>
        </row>
        <row r="41">
          <cell r="AK41">
            <v>17217.349999999999</v>
          </cell>
        </row>
        <row r="42">
          <cell r="AK42">
            <v>1184.05</v>
          </cell>
        </row>
        <row r="43">
          <cell r="AK43">
            <v>559.33000000000004</v>
          </cell>
        </row>
        <row r="44">
          <cell r="AK44">
            <v>2025.11</v>
          </cell>
        </row>
        <row r="45">
          <cell r="AK45">
            <v>7989.2700000000013</v>
          </cell>
        </row>
        <row r="46">
          <cell r="AK46">
            <v>7731.56</v>
          </cell>
        </row>
        <row r="47">
          <cell r="AK47">
            <v>7811.5300000000007</v>
          </cell>
        </row>
        <row r="48">
          <cell r="AK48">
            <v>6723.27</v>
          </cell>
        </row>
        <row r="49">
          <cell r="AK49">
            <v>283.63</v>
          </cell>
        </row>
        <row r="50">
          <cell r="AK50">
            <v>3660.8900000000003</v>
          </cell>
        </row>
        <row r="51">
          <cell r="AK51">
            <v>5248.6500000000005</v>
          </cell>
        </row>
        <row r="52">
          <cell r="AK52">
            <v>2956.5</v>
          </cell>
        </row>
        <row r="53">
          <cell r="AK53">
            <v>3032.55</v>
          </cell>
        </row>
        <row r="54">
          <cell r="AK54">
            <v>1642.4900000000002</v>
          </cell>
        </row>
        <row r="55">
          <cell r="AK55">
            <v>1088.3700000000001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Normal="100" workbookViewId="0">
      <selection activeCell="G6" sqref="A1:G6"/>
    </sheetView>
  </sheetViews>
  <sheetFormatPr baseColWidth="10" defaultRowHeight="16" x14ac:dyDescent="0.2"/>
  <cols>
    <col min="1" max="1" width="31.5" customWidth="1"/>
    <col min="2" max="2" width="13" customWidth="1"/>
    <col min="3" max="3" width="13.33203125" customWidth="1"/>
    <col min="4" max="4" width="12.83203125" customWidth="1"/>
    <col min="5" max="5" width="12.6640625" customWidth="1"/>
    <col min="6" max="6" width="15.83203125" customWidth="1"/>
    <col min="7" max="7" width="16.33203125" customWidth="1"/>
  </cols>
  <sheetData>
    <row r="1" spans="1:8" x14ac:dyDescent="0.2">
      <c r="A1" s="1"/>
      <c r="B1" s="1"/>
      <c r="C1" s="1"/>
      <c r="D1" s="1"/>
      <c r="E1" s="1"/>
      <c r="F1" s="1"/>
      <c r="G1" s="1"/>
    </row>
    <row r="2" spans="1:8" x14ac:dyDescent="0.2">
      <c r="A2" s="24" t="s">
        <v>18</v>
      </c>
      <c r="B2" s="24"/>
      <c r="C2" s="25"/>
      <c r="D2" s="25"/>
      <c r="E2" s="25"/>
      <c r="F2" s="25"/>
      <c r="G2" s="25"/>
    </row>
    <row r="3" spans="1:8" x14ac:dyDescent="0.2">
      <c r="A3" s="25"/>
      <c r="B3" s="25"/>
      <c r="C3" s="25"/>
      <c r="D3" s="25"/>
      <c r="E3" s="25"/>
      <c r="F3" s="25"/>
      <c r="G3" s="25"/>
    </row>
    <row r="4" spans="1:8" x14ac:dyDescent="0.2">
      <c r="A4" s="3"/>
      <c r="B4" s="3"/>
      <c r="C4" s="3"/>
      <c r="D4" s="3"/>
      <c r="E4" s="3"/>
      <c r="F4" s="3"/>
      <c r="G4" s="3"/>
    </row>
    <row r="5" spans="1:8" x14ac:dyDescent="0.2">
      <c r="A5" s="26" t="s">
        <v>0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6" t="s">
        <v>2</v>
      </c>
    </row>
    <row r="6" spans="1:8" s="1" customFormat="1" ht="19.5" customHeight="1" x14ac:dyDescent="0.15">
      <c r="A6" s="27"/>
      <c r="B6" s="7">
        <v>2016</v>
      </c>
      <c r="C6" s="7">
        <v>2017</v>
      </c>
      <c r="D6" s="7">
        <v>2018</v>
      </c>
      <c r="E6" s="7">
        <v>2019</v>
      </c>
      <c r="F6" s="7">
        <v>2020</v>
      </c>
      <c r="G6" s="8" t="s">
        <v>3</v>
      </c>
    </row>
    <row r="7" spans="1:8" s="2" customFormat="1" ht="14" x14ac:dyDescent="0.15">
      <c r="A7" s="9" t="s">
        <v>4</v>
      </c>
      <c r="B7" s="10">
        <f>SUM(B8:B10)</f>
        <v>645715.83000000007</v>
      </c>
      <c r="C7" s="10">
        <f>SUM(C8:C10)</f>
        <v>552829.19999999995</v>
      </c>
      <c r="D7" s="10">
        <f>SUM(D8:D10)</f>
        <v>689666.91</v>
      </c>
      <c r="E7" s="10">
        <f>SUM(E8:E10)</f>
        <v>876618.57</v>
      </c>
      <c r="F7" s="10">
        <f>SUM(F8:F10)</f>
        <v>1306096.1499999999</v>
      </c>
      <c r="G7" s="11">
        <f>(F7-E7)/E7*100</f>
        <v>48.992525905537228</v>
      </c>
      <c r="H7" s="1"/>
    </row>
    <row r="8" spans="1:8" s="2" customFormat="1" ht="14" x14ac:dyDescent="0.15">
      <c r="A8" s="12" t="s">
        <v>5</v>
      </c>
      <c r="B8" s="10">
        <f>'[1]ANEXO I'!$B$5+20082.08</f>
        <v>149902.28000000003</v>
      </c>
      <c r="C8" s="10">
        <v>133093.66</v>
      </c>
      <c r="D8" s="10">
        <f>'[2]ANEXO I'!$B$5</f>
        <v>133100.83000000002</v>
      </c>
      <c r="E8" s="10">
        <v>143871.60999999999</v>
      </c>
      <c r="F8" s="10">
        <v>160611.49</v>
      </c>
      <c r="G8" s="11">
        <f t="shared" ref="G8:G10" si="0">(F8-E8)/E8*100</f>
        <v>11.635290659498427</v>
      </c>
      <c r="H8" s="3"/>
    </row>
    <row r="9" spans="1:8" s="2" customFormat="1" ht="14" x14ac:dyDescent="0.15">
      <c r="A9" s="12" t="s">
        <v>6</v>
      </c>
      <c r="B9" s="10">
        <f>65075.21+41837.91+39474.08</f>
        <v>146387.20000000001</v>
      </c>
      <c r="C9" s="10">
        <f>102700.33+41009.32+11508.17</f>
        <v>155217.82</v>
      </c>
      <c r="D9" s="10">
        <f>44263.57+115917.36+145706.86</f>
        <v>305887.78999999998</v>
      </c>
      <c r="E9" s="10">
        <v>465340.47</v>
      </c>
      <c r="F9" s="10">
        <f>59718.73+457430.99+13942.11</f>
        <v>531091.82999999996</v>
      </c>
      <c r="G9" s="11">
        <f t="shared" si="0"/>
        <v>14.129731720948319</v>
      </c>
      <c r="H9" s="3"/>
    </row>
    <row r="10" spans="1:8" s="4" customFormat="1" ht="14" x14ac:dyDescent="0.15">
      <c r="A10" s="12" t="s">
        <v>7</v>
      </c>
      <c r="B10" s="10">
        <f>314973.95+9382.61+10577.58+8610.75+2940.73+2940.73</f>
        <v>349426.35</v>
      </c>
      <c r="C10" s="10">
        <f>145769.61+70813.3+47934.81</f>
        <v>264517.71999999997</v>
      </c>
      <c r="D10" s="10">
        <f>139612.82+70198.32+40867.15</f>
        <v>250678.29</v>
      </c>
      <c r="E10" s="10">
        <v>267406.49</v>
      </c>
      <c r="F10" s="10">
        <f>463882.77+82168.97+54532.4+13808.69</f>
        <v>614392.82999999996</v>
      </c>
      <c r="G10" s="11">
        <f t="shared" si="0"/>
        <v>129.75987979947681</v>
      </c>
      <c r="H10" s="3"/>
    </row>
    <row r="11" spans="1:8" s="4" customFormat="1" ht="14" x14ac:dyDescent="0.15">
      <c r="A11" s="12"/>
      <c r="B11" s="10"/>
      <c r="C11" s="10"/>
      <c r="D11" s="10"/>
      <c r="E11" s="10"/>
      <c r="F11" s="10"/>
      <c r="G11" s="11"/>
      <c r="H11" s="3"/>
    </row>
    <row r="12" spans="1:8" s="4" customFormat="1" ht="30.75" customHeight="1" x14ac:dyDescent="0.15">
      <c r="A12" s="9" t="s">
        <v>8</v>
      </c>
      <c r="B12" s="10">
        <f>SUM(B13:B14)</f>
        <v>645715.83000000007</v>
      </c>
      <c r="C12" s="10">
        <f>SUM(C13:C14)</f>
        <v>552829.19999999995</v>
      </c>
      <c r="D12" s="10">
        <f>D13+D14</f>
        <v>689666.91</v>
      </c>
      <c r="E12" s="10">
        <f>E13+E14</f>
        <v>876618.57</v>
      </c>
      <c r="F12" s="10">
        <f>F13+F14</f>
        <v>1306096.1499999999</v>
      </c>
      <c r="G12" s="13">
        <f>(F12-E12)/E12*100</f>
        <v>48.992525905537228</v>
      </c>
      <c r="H12" s="3"/>
    </row>
    <row r="13" spans="1:8" s="4" customFormat="1" ht="14" x14ac:dyDescent="0.15">
      <c r="A13" s="12" t="s">
        <v>9</v>
      </c>
      <c r="B13" s="10">
        <f>'[3]ANEXO I'!$AK$5+'[3]ANEXO I'!$AK$6+'[3]ANEXO I'!$AK$7+'[3]ANEXO I'!$AK$8+'[3]ANEXO I'!$AK$9+'[3]ANEXO I'!$AK$10+'[3]ANEXO I'!$AK$11+'[3]ANEXO I'!$AK$12+'[3]ANEXO I'!$AK$19+'[3]ANEXO I'!$AK$20+'[3]ANEXO I'!$AK$21+'[3]ANEXO I'!$AK$22+'[3]ANEXO I'!$AK$25</f>
        <v>300387.93000000005</v>
      </c>
      <c r="C13" s="10">
        <f>'[4]ANEXO I'!$AK$5+'[4]ANEXO I'!$AK$6+'[4]ANEXO I'!$AK$7+'[4]ANEXO I'!$AK$8+'[4]ANEXO I'!$AK$9+'[4]ANEXO I'!$AK$10+'[4]ANEXO I'!$AK$11+'[4]ANEXO I'!$AK$12+'[4]ANEXO I'!$AK$18+'[4]ANEXO I'!$AK$19+'[4]ANEXO I'!$AK$21+'[4]ANEXO I'!$AK$24</f>
        <v>264370.61</v>
      </c>
      <c r="D13" s="10">
        <f>'[5]ANEXO I'!$AK$5+'[5]ANEXO I'!$AK$6+'[5]ANEXO I'!$AK$7+'[5]ANEXO I'!$AK$8+'[5]ANEXO I'!$AK$9+'[5]ANEXO I'!$AK$10+'[5]ANEXO I'!$AK$11+'[5]ANEXO I'!$AK$12+'[5]ANEXO I'!$AK$18+'[5]ANEXO I'!$AK$20+'[5]ANEXO I'!$AK$23</f>
        <v>250723.79</v>
      </c>
      <c r="E13" s="10">
        <v>267406.49</v>
      </c>
      <c r="F13" s="10">
        <v>278525.17</v>
      </c>
      <c r="G13" s="13">
        <f t="shared" ref="G13:G14" si="1">(F13-E13)/E13*100</f>
        <v>4.1579693895985823</v>
      </c>
      <c r="H13" s="3"/>
    </row>
    <row r="14" spans="1:8" s="4" customFormat="1" ht="14" x14ac:dyDescent="0.15">
      <c r="A14" s="12" t="s">
        <v>10</v>
      </c>
      <c r="B14" s="10">
        <f>'[3]ANEXO I'!$AK$13+'[3]ANEXO I'!$AK$14+'[3]ANEXO I'!$AK$15+'[3]ANEXO I'!$AK$16+'[3]ANEXO I'!$AK$17+'[3]ANEXO I'!$AK$18+'[3]ANEXO I'!$AK$23+'[3]ANEXO I'!$AK$24+'[3]ANEXO I'!$AK$26+'[3]ANEXO I'!$AK$27+'[3]ANEXO I'!$AK$28+'[3]ANEXO I'!$AK$29+'[3]ANEXO I'!$AK$30+'[3]ANEXO I'!$AK$31+'[3]ANEXO I'!$AK$32+'[3]ANEXO I'!$AK$33+'[3]ANEXO I'!$AK$34+'[3]ANEXO I'!$AK$35+'[3]ANEXO I'!$AK$36+'[3]ANEXO I'!$AK$37+'[3]ANEXO I'!$AK$38+'[3]ANEXO I'!$AK$39+'[3]ANEXO I'!$AK$40+'[3]ANEXO I'!$AK$41+'[3]ANEXO I'!$AK$42+'[3]ANEXO I'!$AK$43+'[3]ANEXO I'!$AK$44+'[3]ANEXO I'!$AK$45</f>
        <v>345327.89999999997</v>
      </c>
      <c r="C14" s="10">
        <f>'[4]ANEXO I'!$AK$13+'[4]ANEXO I'!$AK$14+'[4]ANEXO I'!$AK$15+'[4]ANEXO I'!$AK$16+'[4]ANEXO I'!$AK$17+'[4]ANEXO I'!$AK$20+'[4]ANEXO I'!$AK$22+'[4]ANEXO I'!$AK$23+'[4]ANEXO I'!$AK$25+'[4]ANEXO I'!$AK$26+'[4]ANEXO I'!$AK$27+'[4]ANEXO I'!$AK$28+'[4]ANEXO I'!$AK$29+'[4]ANEXO I'!$AK$30+'[4]ANEXO I'!$AK$31+'[4]ANEXO I'!$AK$32+'[4]ANEXO I'!$AK$33+'[4]ANEXO I'!$AK$34+'[4]ANEXO I'!$AK$35+'[4]ANEXO I'!$AK$36+'[4]ANEXO I'!$AK$37+'[4]ANEXO I'!$AK$38+'[4]ANEXO I'!$AK$39+'[4]ANEXO I'!$AK$40</f>
        <v>288458.59000000003</v>
      </c>
      <c r="D14" s="10">
        <f>'[5]ANEXO I'!$AK$13+'[5]ANEXO I'!$AK$14+'[5]ANEXO I'!$AK$15+'[5]ANEXO I'!$AK$16+'[5]ANEXO I'!$AK$19+'[5]ANEXO I'!$AK$21+'[5]ANEXO I'!$AK$22+'[5]ANEXO I'!$AK$25+'[5]ANEXO I'!$AK$26+'[5]ANEXO I'!$AK$27+'[5]ANEXO I'!$AK$28+'[5]ANEXO I'!$AK$29+'[5]ANEXO I'!$AK$30+'[5]ANEXO I'!$AK$31+'[5]ANEXO I'!$AK$32+'[5]ANEXO I'!$AK$33+'[5]ANEXO I'!$AK$34+'[5]ANEXO I'!$AK$35+'[5]ANEXO I'!$AK$36+'[5]ANEXO I'!$AK$37+'[5]ANEXO I'!$AK$38+'[5]ANEXO I'!$AK$39+'[5]ANEXO I'!$AK$40+'[5]ANEXO I'!$AK$41+'[5]ANEXO I'!$AK$42+'[5]ANEXO I'!$AK$43+'[5]ANEXO I'!$AK$44+'[5]ANEXO I'!$AK$45+'[5]ANEXO I'!$AK$46+'[5]ANEXO I'!$AK$47+'[5]ANEXO I'!$AK$48+'[5]ANEXO I'!$AK$49+'[5]ANEXO I'!$AK$50+'[5]ANEXO I'!$AK$51+'[5]ANEXO I'!$AK$52+'[5]ANEXO I'!$AK$53+'[5]ANEXO I'!$AK$54+'[5]ANEXO I'!$AK$55</f>
        <v>438943.12</v>
      </c>
      <c r="E14" s="10">
        <v>609212.07999999996</v>
      </c>
      <c r="F14" s="10">
        <v>1027570.98</v>
      </c>
      <c r="G14" s="13">
        <f t="shared" si="1"/>
        <v>68.67212810356618</v>
      </c>
      <c r="H14" s="3"/>
    </row>
    <row r="15" spans="1:8" s="4" customFormat="1" ht="14" x14ac:dyDescent="0.15">
      <c r="A15" s="12"/>
      <c r="B15" s="14"/>
      <c r="C15" s="14"/>
      <c r="D15" s="14"/>
      <c r="E15" s="14"/>
      <c r="F15" s="15"/>
      <c r="G15" s="11"/>
      <c r="H15" s="3"/>
    </row>
    <row r="16" spans="1:8" s="4" customFormat="1" ht="14" x14ac:dyDescent="0.15">
      <c r="A16" s="9" t="s">
        <v>11</v>
      </c>
      <c r="B16" s="14">
        <v>29.68</v>
      </c>
      <c r="C16" s="14">
        <v>27.63</v>
      </c>
      <c r="D16" s="14">
        <v>36.03</v>
      </c>
      <c r="E16" s="14">
        <v>43.12</v>
      </c>
      <c r="F16" s="15">
        <v>54.97</v>
      </c>
      <c r="G16" s="13">
        <f>(F16-E16)/E16*100</f>
        <v>27.481447124304271</v>
      </c>
      <c r="H16" s="3"/>
    </row>
    <row r="17" spans="1:8" s="4" customFormat="1" ht="14" x14ac:dyDescent="0.15">
      <c r="A17" s="9"/>
      <c r="B17" s="14"/>
      <c r="C17" s="14"/>
      <c r="D17" s="14"/>
      <c r="E17" s="14"/>
      <c r="F17" s="15"/>
      <c r="G17" s="13"/>
      <c r="H17" s="3"/>
    </row>
    <row r="18" spans="1:8" s="4" customFormat="1" ht="14" x14ac:dyDescent="0.15">
      <c r="A18" s="9" t="s">
        <v>12</v>
      </c>
      <c r="B18" s="14">
        <f>SUM(B19:B20)</f>
        <v>1.58</v>
      </c>
      <c r="C18" s="14">
        <v>1.23</v>
      </c>
      <c r="D18" s="14">
        <f>SUM(D19:D20)</f>
        <v>3.57</v>
      </c>
      <c r="E18" s="14">
        <v>4.74</v>
      </c>
      <c r="F18" s="15">
        <v>6.44</v>
      </c>
      <c r="G18" s="13">
        <f>(F18-E18)/E18*100</f>
        <v>35.864978902953588</v>
      </c>
      <c r="H18" s="3"/>
    </row>
    <row r="19" spans="1:8" s="4" customFormat="1" ht="14" x14ac:dyDescent="0.15">
      <c r="A19" s="16" t="s">
        <v>13</v>
      </c>
      <c r="B19" s="14">
        <v>1.58</v>
      </c>
      <c r="C19" s="14">
        <v>1.23</v>
      </c>
      <c r="D19" s="14">
        <v>3.57</v>
      </c>
      <c r="E19" s="14">
        <v>4.74</v>
      </c>
      <c r="F19" s="15">
        <v>6.44</v>
      </c>
      <c r="G19" s="13">
        <f>(F19-E19)/E19*100</f>
        <v>35.864978902953588</v>
      </c>
      <c r="H19" s="3"/>
    </row>
    <row r="20" spans="1:8" s="4" customFormat="1" ht="14" x14ac:dyDescent="0.15">
      <c r="A20" s="16" t="s">
        <v>14</v>
      </c>
      <c r="B20" s="14">
        <v>0</v>
      </c>
      <c r="C20" s="14">
        <v>0</v>
      </c>
      <c r="D20" s="14">
        <v>0</v>
      </c>
      <c r="E20" s="14">
        <v>0</v>
      </c>
      <c r="F20" s="15">
        <v>0</v>
      </c>
      <c r="G20" s="13"/>
      <c r="H20" s="3"/>
    </row>
    <row r="21" spans="1:8" s="4" customFormat="1" ht="14" x14ac:dyDescent="0.15">
      <c r="A21" s="17"/>
      <c r="B21" s="14"/>
      <c r="C21" s="14"/>
      <c r="D21" s="14"/>
      <c r="E21" s="14"/>
      <c r="F21" s="15"/>
      <c r="G21" s="13"/>
      <c r="H21" s="3"/>
    </row>
    <row r="22" spans="1:8" s="4" customFormat="1" ht="14" x14ac:dyDescent="0.15">
      <c r="A22" s="9" t="s">
        <v>15</v>
      </c>
      <c r="B22" s="14">
        <f>SUM(B23:B24)</f>
        <v>28.1</v>
      </c>
      <c r="C22" s="15">
        <v>26.4</v>
      </c>
      <c r="D22" s="14">
        <f>SUM(D23:D24)</f>
        <v>32.46</v>
      </c>
      <c r="E22" s="14">
        <v>38.380000000000003</v>
      </c>
      <c r="F22" s="15">
        <v>48.53</v>
      </c>
      <c r="G22" s="13">
        <f>(F22-E22)/E22*100</f>
        <v>26.446065659197494</v>
      </c>
      <c r="H22" s="3"/>
    </row>
    <row r="23" spans="1:8" s="4" customFormat="1" ht="14" x14ac:dyDescent="0.15">
      <c r="A23" s="16" t="s">
        <v>13</v>
      </c>
      <c r="B23" s="14">
        <v>15.1</v>
      </c>
      <c r="C23" s="15">
        <v>12.18</v>
      </c>
      <c r="D23" s="14">
        <v>18.02</v>
      </c>
      <c r="E23" s="14">
        <v>20.38</v>
      </c>
      <c r="F23" s="15">
        <v>28.53</v>
      </c>
      <c r="G23" s="13">
        <f t="shared" ref="G23:G24" si="2">(F23-E23)/E23*100</f>
        <v>39.990186457311097</v>
      </c>
      <c r="H23" s="3"/>
    </row>
    <row r="24" spans="1:8" s="4" customFormat="1" ht="14" x14ac:dyDescent="0.15">
      <c r="A24" s="17" t="s">
        <v>16</v>
      </c>
      <c r="B24" s="14">
        <v>13</v>
      </c>
      <c r="C24" s="15">
        <v>14.22</v>
      </c>
      <c r="D24" s="14">
        <v>14.44</v>
      </c>
      <c r="E24" s="14">
        <v>18</v>
      </c>
      <c r="F24" s="15">
        <v>20</v>
      </c>
      <c r="G24" s="13">
        <f t="shared" si="2"/>
        <v>11.111111111111111</v>
      </c>
      <c r="H24" s="3"/>
    </row>
    <row r="25" spans="1:8" s="4" customFormat="1" ht="14" x14ac:dyDescent="0.15">
      <c r="A25" s="18" t="s">
        <v>17</v>
      </c>
      <c r="B25" s="19">
        <f>B7/B16</f>
        <v>21755.924191374666</v>
      </c>
      <c r="C25" s="19">
        <f>C7/C16</f>
        <v>20008.295331161778</v>
      </c>
      <c r="D25" s="19">
        <f>D7/D16</f>
        <v>19141.462947543714</v>
      </c>
      <c r="E25" s="19">
        <f>E7/E16</f>
        <v>20329.744202226346</v>
      </c>
      <c r="F25" s="19">
        <f>F7/F16</f>
        <v>23760.162816081498</v>
      </c>
      <c r="G25" s="20">
        <f>(F25-E25)/E25*100</f>
        <v>16.873889704325357</v>
      </c>
      <c r="H25" s="3"/>
    </row>
    <row r="26" spans="1:8" s="4" customFormat="1" ht="14" x14ac:dyDescent="0.15">
      <c r="A26" s="21"/>
      <c r="B26" s="22"/>
      <c r="C26" s="22"/>
      <c r="D26" s="22"/>
      <c r="E26" s="22"/>
      <c r="F26" s="22"/>
      <c r="G26" s="23"/>
      <c r="H26" s="3"/>
    </row>
    <row r="27" spans="1:8" s="4" customFormat="1" x14ac:dyDescent="0.2">
      <c r="A27"/>
      <c r="B27"/>
      <c r="C27"/>
      <c r="D27"/>
      <c r="E27"/>
      <c r="F27"/>
      <c r="G27"/>
      <c r="H27" s="3"/>
    </row>
    <row r="28" spans="1:8" s="4" customFormat="1" x14ac:dyDescent="0.2">
      <c r="A28"/>
      <c r="B28"/>
      <c r="C28"/>
      <c r="D28"/>
      <c r="E28"/>
      <c r="F28"/>
      <c r="G28"/>
      <c r="H28" s="3"/>
    </row>
    <row r="29" spans="1:8" s="4" customFormat="1" x14ac:dyDescent="0.2">
      <c r="A29"/>
      <c r="B29"/>
      <c r="C29"/>
      <c r="D29"/>
      <c r="E29"/>
      <c r="F29"/>
      <c r="G29"/>
      <c r="H29" s="3"/>
    </row>
    <row r="30" spans="1:8" s="4" customFormat="1" x14ac:dyDescent="0.2">
      <c r="A30"/>
      <c r="B30"/>
      <c r="C30"/>
      <c r="D30"/>
      <c r="E30"/>
      <c r="F30"/>
      <c r="G30"/>
      <c r="H30" s="3"/>
    </row>
    <row r="31" spans="1:8" s="4" customFormat="1" x14ac:dyDescent="0.2">
      <c r="A31"/>
      <c r="B31"/>
      <c r="C31"/>
      <c r="D31"/>
      <c r="E31"/>
      <c r="F31"/>
      <c r="G31"/>
      <c r="H31" s="3"/>
    </row>
    <row r="32" spans="1:8" s="4" customFormat="1" ht="14" x14ac:dyDescent="0.15">
      <c r="A32"/>
      <c r="B32"/>
      <c r="C32"/>
      <c r="D32"/>
      <c r="E32"/>
      <c r="F32"/>
      <c r="G32"/>
      <c r="H32" s="3"/>
    </row>
  </sheetData>
  <mergeCells count="2">
    <mergeCell ref="A2:G3"/>
    <mergeCell ref="A5:A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EVOLUCIÓN (2016-2020)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Microsoft Office User</cp:lastModifiedBy>
  <cp:lastPrinted>2021-05-13T10:26:23Z</cp:lastPrinted>
  <dcterms:created xsi:type="dcterms:W3CDTF">2021-01-12T10:30:59Z</dcterms:created>
  <dcterms:modified xsi:type="dcterms:W3CDTF">2021-06-08T14:17:41Z</dcterms:modified>
</cp:coreProperties>
</file>